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5480" windowHeight="9750"/>
  </bookViews>
  <sheets>
    <sheet name="план 2017г. 9 мес " sheetId="17" r:id="rId1"/>
  </sheets>
  <definedNames>
    <definedName name="_xlnm.Print_Area" localSheetId="0">'план 2017г. 9 мес '!$A$1:$T$21</definedName>
  </definedNames>
  <calcPr calcId="124519"/>
</workbook>
</file>

<file path=xl/calcChain.xml><?xml version="1.0" encoding="utf-8"?>
<calcChain xmlns="http://schemas.openxmlformats.org/spreadsheetml/2006/main">
  <c r="S21" i="17"/>
  <c r="T20"/>
  <c r="L20"/>
  <c r="J20"/>
  <c r="H20"/>
  <c r="F20"/>
  <c r="O19"/>
  <c r="E19"/>
  <c r="R19" s="1"/>
  <c r="D19"/>
  <c r="O17"/>
  <c r="E17"/>
  <c r="R17" s="1"/>
  <c r="R14" s="1"/>
  <c r="D17"/>
  <c r="S16"/>
  <c r="R16"/>
  <c r="P16"/>
  <c r="O16"/>
  <c r="N16"/>
  <c r="N14" s="1"/>
  <c r="N20" s="1"/>
  <c r="D16"/>
  <c r="S15"/>
  <c r="R15"/>
  <c r="P15"/>
  <c r="D15"/>
  <c r="Q14"/>
  <c r="Q20" s="1"/>
  <c r="O14"/>
  <c r="M14"/>
  <c r="M20" s="1"/>
  <c r="L14"/>
  <c r="K14"/>
  <c r="K20" s="1"/>
  <c r="J14"/>
  <c r="I14"/>
  <c r="I20" s="1"/>
  <c r="H14"/>
  <c r="G14"/>
  <c r="G20" s="1"/>
  <c r="F14"/>
  <c r="E14"/>
  <c r="D14"/>
  <c r="C14"/>
  <c r="C20" s="1"/>
  <c r="S13"/>
  <c r="R13"/>
  <c r="P13"/>
  <c r="D13"/>
  <c r="O12"/>
  <c r="O20" s="1"/>
  <c r="D12"/>
  <c r="D20" s="1"/>
  <c r="E11"/>
  <c r="D11"/>
  <c r="R11" l="1"/>
  <c r="P17"/>
  <c r="P14" s="1"/>
  <c r="S17"/>
  <c r="P19"/>
  <c r="S19"/>
  <c r="P11"/>
  <c r="S11"/>
  <c r="E12"/>
  <c r="S12" l="1"/>
  <c r="P12"/>
  <c r="R12"/>
  <c r="P20"/>
  <c r="E20"/>
  <c r="S20"/>
  <c r="S14"/>
  <c r="R20"/>
</calcChain>
</file>

<file path=xl/sharedStrings.xml><?xml version="1.0" encoding="utf-8"?>
<sst xmlns="http://schemas.openxmlformats.org/spreadsheetml/2006/main" count="38" uniqueCount="25">
  <si>
    <t>Утверждено на 2012г.</t>
  </si>
  <si>
    <t>В т.ч. 9 месяцев 2012г.</t>
  </si>
  <si>
    <t>Использовано за 2012г.</t>
  </si>
  <si>
    <t>План на 2013г.</t>
  </si>
  <si>
    <t>ВСЕГО :</t>
  </si>
  <si>
    <t>Расходы по направлениям</t>
  </si>
  <si>
    <t>БЮДЖЕТА РЫБНИЦКОГО РАЙОНА И Г. РЫБНИЦА</t>
  </si>
  <si>
    <t>План (руб.)</t>
  </si>
  <si>
    <t xml:space="preserve">СМЕТА РАСХОДОВ РЕЗЕРВНОГО ФОНДА  </t>
  </si>
  <si>
    <t>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на территории Рыбницкого района и города Рыбница.</t>
  </si>
  <si>
    <t>Проведение мероприятий по предотвращению (предупреждению) ситуаций, которые могут привести к нарушению функционирования систем жизнеобеспечения  населения Рыбницкого района и города Рыбница, и ликвидация их последствий.</t>
  </si>
  <si>
    <t>Проведение неотложных, экстренных ремонтных работ объектов муниципального жилищного фонда, социально-культурной сферы, а также иных объектов муниципальной собственности, имеющих важное значение для жизнеобеспечения населения, проживающего в Рыбницком районе и городе Рыбница.</t>
  </si>
  <si>
    <t>Проведение экстренных противоэпидемических мероприятий.</t>
  </si>
  <si>
    <t>Закупка, доставка и кратковременное хранение материальных ресурсов и иных предметов первой необходимости для жизнеобеспечения пострадавших граждан.</t>
  </si>
  <si>
    <t>Развертывание и содержание в течение необходимого срока (но не более 1 (одного) месяца) пунктов временного проживания и питания для эвакуируемых пострадавших граждан.</t>
  </si>
  <si>
    <t>Оказание единовременной материальной помощи пострадавшим и (или) семьям лиц, погибших в результате опасных природных явлений, стихийных бедствий, катастроф, аварий, пожаров и иных чрезвычайных ситуаций на территории Рыбницкого района и города Рыбница, повлекших тяжкие последствия.</t>
  </si>
  <si>
    <t>Оказание единовременной материальной помощи участникам, инвалидам и семьям погибших во время боевых действий в Приднестровской Молдавской Республике; участникам и инвалидам Великой Отечественной войны; малоимущим гражданам Рыбницкого района и города Рыбница; выплата разовых премий и оказание разовой материальной помощи гражданам за заслуги перед Рыбницким районом и городом Рыбница.</t>
  </si>
  <si>
    <t>Финансирование мероприятий, проводимых Рыбницким городским и районным Советом народных депутатов и Государственной администрацией Рыбницкого района и г. Рыбница.</t>
  </si>
  <si>
    <t xml:space="preserve">№ </t>
  </si>
  <si>
    <t xml:space="preserve">на  9  месяцев 2017 года </t>
  </si>
  <si>
    <t xml:space="preserve">                                Заместитель начальника ОБУиО _____________А.Л. Абрамова</t>
  </si>
  <si>
    <t>к Решению от 06.01.2017г. №7</t>
  </si>
  <si>
    <t xml:space="preserve">  Приложение №9.2</t>
  </si>
  <si>
    <t>к Решению от 23.06.2017г. №1170</t>
  </si>
  <si>
    <r>
      <t>Приложение №</t>
    </r>
    <r>
      <rPr>
        <u/>
        <sz val="12"/>
        <rFont val="Times New Roman"/>
        <family val="1"/>
        <charset val="204"/>
      </rPr>
      <t>8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</si>
</sst>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Arial"/>
      <family val="2"/>
      <charset val="204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/>
    <xf numFmtId="0" fontId="3" fillId="0" borderId="0" xfId="1" applyFont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3" fontId="2" fillId="0" borderId="3" xfId="2" applyFont="1" applyFill="1" applyBorder="1" applyAlignment="1">
      <alignment horizontal="center" vertical="center"/>
    </xf>
    <xf numFmtId="43" fontId="2" fillId="2" borderId="3" xfId="2" applyNumberFormat="1" applyFont="1" applyFill="1" applyBorder="1" applyAlignment="1">
      <alignment horizontal="center" vertical="center"/>
    </xf>
    <xf numFmtId="43" fontId="2" fillId="3" borderId="3" xfId="2" applyNumberFormat="1" applyFont="1" applyFill="1" applyBorder="1" applyAlignment="1">
      <alignment horizontal="center" vertical="center"/>
    </xf>
    <xf numFmtId="43" fontId="2" fillId="0" borderId="3" xfId="2" applyNumberFormat="1" applyFont="1" applyBorder="1" applyAlignment="1">
      <alignment horizontal="center" vertical="center" wrapText="1"/>
    </xf>
    <xf numFmtId="43" fontId="2" fillId="0" borderId="3" xfId="1" applyNumberFormat="1" applyFont="1" applyBorder="1" applyAlignment="1">
      <alignment vertical="center" wrapText="1"/>
    </xf>
    <xf numFmtId="49" fontId="2" fillId="2" borderId="3" xfId="1" applyNumberFormat="1" applyFont="1" applyFill="1" applyBorder="1" applyAlignment="1">
      <alignment horizontal="left" vertical="center" wrapText="1"/>
    </xf>
    <xf numFmtId="43" fontId="2" fillId="0" borderId="3" xfId="2" applyFont="1" applyFill="1" applyBorder="1" applyAlignment="1">
      <alignment vertical="center" wrapText="1"/>
    </xf>
    <xf numFmtId="164" fontId="4" fillId="0" borderId="4" xfId="2" applyNumberFormat="1" applyFont="1" applyFill="1" applyBorder="1" applyAlignment="1">
      <alignment horizontal="center" vertical="center" wrapText="1"/>
    </xf>
    <xf numFmtId="0" fontId="1" fillId="0" borderId="0" xfId="1" applyFont="1"/>
    <xf numFmtId="0" fontId="6" fillId="0" borderId="0" xfId="1" applyFont="1"/>
    <xf numFmtId="0" fontId="2" fillId="2" borderId="3" xfId="1" applyFont="1" applyFill="1" applyBorder="1" applyAlignment="1">
      <alignment horizontal="left" vertical="center" wrapText="1"/>
    </xf>
    <xf numFmtId="0" fontId="2" fillId="2" borderId="3" xfId="1" applyNumberFormat="1" applyFont="1" applyFill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vertical="center" wrapText="1"/>
    </xf>
    <xf numFmtId="164" fontId="2" fillId="0" borderId="5" xfId="2" applyNumberFormat="1" applyFont="1" applyFill="1" applyBorder="1" applyAlignment="1">
      <alignment vertical="center"/>
    </xf>
    <xf numFmtId="164" fontId="2" fillId="0" borderId="5" xfId="2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4" fillId="2" borderId="0" xfId="1" applyFont="1" applyFill="1" applyAlignment="1">
      <alignment horizontal="left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4" fillId="0" borderId="0" xfId="1" applyFont="1"/>
    <xf numFmtId="43" fontId="4" fillId="0" borderId="0" xfId="1" applyNumberFormat="1" applyFont="1" applyAlignment="1">
      <alignment vertical="center" wrapText="1"/>
    </xf>
    <xf numFmtId="0" fontId="7" fillId="0" borderId="0" xfId="1" applyFont="1"/>
    <xf numFmtId="0" fontId="2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25"/>
  <sheetViews>
    <sheetView tabSelected="1" zoomScaleSheetLayoutView="90" workbookViewId="0">
      <selection activeCell="T2" sqref="T2"/>
    </sheetView>
  </sheetViews>
  <sheetFormatPr defaultColWidth="6.140625" defaultRowHeight="15.75"/>
  <cols>
    <col min="1" max="1" width="4.42578125" style="1" customWidth="1"/>
    <col min="2" max="2" width="66.5703125" style="1" customWidth="1"/>
    <col min="3" max="3" width="13.42578125" style="1" hidden="1" customWidth="1"/>
    <col min="4" max="4" width="19.140625" style="1" hidden="1" customWidth="1"/>
    <col min="5" max="5" width="11.7109375" style="1" hidden="1" customWidth="1"/>
    <col min="6" max="6" width="17" style="1" hidden="1" customWidth="1"/>
    <col min="7" max="7" width="19.5703125" style="1" hidden="1" customWidth="1"/>
    <col min="8" max="8" width="18.28515625" style="1" hidden="1" customWidth="1"/>
    <col min="9" max="9" width="16.5703125" style="1" hidden="1" customWidth="1"/>
    <col min="10" max="10" width="15.28515625" style="1" hidden="1" customWidth="1"/>
    <col min="11" max="11" width="14.7109375" style="1" hidden="1" customWidth="1"/>
    <col min="12" max="12" width="18.28515625" style="1" hidden="1" customWidth="1"/>
    <col min="13" max="13" width="16.85546875" style="1" hidden="1" customWidth="1"/>
    <col min="14" max="14" width="18.42578125" style="1" hidden="1" customWidth="1"/>
    <col min="15" max="15" width="21" style="1" hidden="1" customWidth="1"/>
    <col min="16" max="16" width="20.28515625" style="3" hidden="1" customWidth="1"/>
    <col min="17" max="18" width="11.140625" style="3" hidden="1" customWidth="1"/>
    <col min="19" max="19" width="2.5703125" style="3" hidden="1" customWidth="1"/>
    <col min="20" max="20" width="16.85546875" style="2" customWidth="1"/>
    <col min="21" max="250" width="8.85546875" style="2" customWidth="1"/>
    <col min="251" max="16384" width="6.140625" style="2"/>
  </cols>
  <sheetData>
    <row r="1" spans="1:20">
      <c r="B1" s="2"/>
      <c r="C1" s="27"/>
      <c r="D1" s="27"/>
      <c r="E1" s="27"/>
      <c r="F1" s="27"/>
      <c r="G1" s="27"/>
      <c r="T1" s="28" t="s">
        <v>24</v>
      </c>
    </row>
    <row r="2" spans="1:20">
      <c r="C2" s="27"/>
      <c r="D2" s="27"/>
      <c r="E2" s="27"/>
      <c r="F2" s="27"/>
      <c r="G2" s="27"/>
      <c r="T2" s="28" t="s">
        <v>23</v>
      </c>
    </row>
    <row r="3" spans="1:20">
      <c r="B3" s="2"/>
      <c r="C3" s="27"/>
      <c r="D3" s="27"/>
      <c r="E3" s="27"/>
      <c r="F3" s="27"/>
      <c r="G3" s="27"/>
      <c r="T3" s="28" t="s">
        <v>22</v>
      </c>
    </row>
    <row r="4" spans="1:20" ht="15" customHeight="1">
      <c r="B4" s="2"/>
      <c r="C4" s="27"/>
      <c r="D4" s="27"/>
      <c r="E4" s="27"/>
      <c r="F4" s="27"/>
      <c r="G4" s="27"/>
      <c r="T4" s="28" t="s">
        <v>21</v>
      </c>
    </row>
    <row r="5" spans="1:20" ht="9.75" customHeight="1">
      <c r="B5" s="26"/>
      <c r="C5" s="27"/>
      <c r="D5" s="27"/>
      <c r="E5" s="27"/>
      <c r="F5" s="27"/>
      <c r="G5" s="27"/>
    </row>
    <row r="6" spans="1:20" ht="13.5" customHeight="1">
      <c r="A6" s="36" t="s">
        <v>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8.75" customHeight="1">
      <c r="A7" s="36" t="s">
        <v>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7.25" customHeight="1">
      <c r="A8" s="36" t="s">
        <v>19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0" ht="2.25" customHeight="1" thickBot="1"/>
    <row r="10" spans="1:20" s="17" customFormat="1" ht="34.5" customHeight="1" thickBot="1">
      <c r="A10" s="4" t="s">
        <v>18</v>
      </c>
      <c r="B10" s="5" t="s">
        <v>5</v>
      </c>
      <c r="C10" s="6" t="s">
        <v>0</v>
      </c>
      <c r="D10" s="6" t="s">
        <v>1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6" t="s">
        <v>2</v>
      </c>
      <c r="P10" s="6" t="s">
        <v>2</v>
      </c>
      <c r="Q10" s="6" t="s">
        <v>2</v>
      </c>
      <c r="R10" s="6" t="s">
        <v>2</v>
      </c>
      <c r="S10" s="6" t="s">
        <v>3</v>
      </c>
      <c r="T10" s="7" t="s">
        <v>7</v>
      </c>
    </row>
    <row r="11" spans="1:20" s="17" customFormat="1" ht="64.5" customHeight="1" thickBot="1">
      <c r="A11" s="8">
        <v>1</v>
      </c>
      <c r="B11" s="19" t="s">
        <v>9</v>
      </c>
      <c r="C11" s="9">
        <v>40000</v>
      </c>
      <c r="D11" s="9">
        <f>C11</f>
        <v>40000</v>
      </c>
      <c r="E11" s="10">
        <f>2067.2*2+O11</f>
        <v>4134.3999999999996</v>
      </c>
      <c r="F11" s="10">
        <v>10000</v>
      </c>
      <c r="G11" s="10">
        <v>2000</v>
      </c>
      <c r="H11" s="10">
        <v>30000</v>
      </c>
      <c r="I11" s="10">
        <v>2000</v>
      </c>
      <c r="J11" s="10"/>
      <c r="K11" s="10"/>
      <c r="L11" s="11">
        <v>-30000</v>
      </c>
      <c r="M11" s="10">
        <v>4936.95</v>
      </c>
      <c r="N11" s="10"/>
      <c r="O11" s="10"/>
      <c r="P11" s="12">
        <f>C11-E11</f>
        <v>35865.599999999999</v>
      </c>
      <c r="Q11" s="12"/>
      <c r="R11" s="12">
        <f>E11-Q11</f>
        <v>4134.3999999999996</v>
      </c>
      <c r="S11" s="13">
        <f>E11/4</f>
        <v>1033.5999999999999</v>
      </c>
      <c r="T11" s="21">
        <v>100000</v>
      </c>
    </row>
    <row r="12" spans="1:20" s="17" customFormat="1" ht="79.5" thickBot="1">
      <c r="A12" s="8">
        <v>2</v>
      </c>
      <c r="B12" s="14" t="s">
        <v>10</v>
      </c>
      <c r="C12" s="9">
        <v>10000</v>
      </c>
      <c r="D12" s="9">
        <f>C12</f>
        <v>10000</v>
      </c>
      <c r="E12" s="10">
        <f>2100+1500+O12</f>
        <v>4200</v>
      </c>
      <c r="F12" s="10">
        <v>20000</v>
      </c>
      <c r="G12" s="10">
        <v>1200</v>
      </c>
      <c r="H12" s="10">
        <v>30000</v>
      </c>
      <c r="I12" s="10"/>
      <c r="J12" s="10"/>
      <c r="K12" s="10"/>
      <c r="L12" s="11">
        <v>-30000</v>
      </c>
      <c r="M12" s="10">
        <v>900</v>
      </c>
      <c r="N12" s="10"/>
      <c r="O12" s="10">
        <f>300+300</f>
        <v>600</v>
      </c>
      <c r="P12" s="12">
        <f>C12-E12</f>
        <v>5800</v>
      </c>
      <c r="Q12" s="12"/>
      <c r="R12" s="12">
        <f>E12-Q12</f>
        <v>4200</v>
      </c>
      <c r="S12" s="13">
        <f>E12/4</f>
        <v>1050</v>
      </c>
      <c r="T12" s="22">
        <v>95000</v>
      </c>
    </row>
    <row r="13" spans="1:20" s="17" customFormat="1" ht="78.75" customHeight="1" thickBot="1">
      <c r="A13" s="8">
        <v>3</v>
      </c>
      <c r="B13" s="20" t="s">
        <v>11</v>
      </c>
      <c r="C13" s="9">
        <v>15000</v>
      </c>
      <c r="D13" s="9">
        <f>C13</f>
        <v>15000</v>
      </c>
      <c r="E13" s="10"/>
      <c r="F13" s="10">
        <v>15000</v>
      </c>
      <c r="G13" s="10">
        <v>3826.56</v>
      </c>
      <c r="H13" s="10"/>
      <c r="I13" s="10">
        <v>2318.2800000000002</v>
      </c>
      <c r="J13" s="10"/>
      <c r="K13" s="10"/>
      <c r="L13" s="11">
        <v>-5000</v>
      </c>
      <c r="M13" s="10"/>
      <c r="N13" s="10"/>
      <c r="O13" s="10"/>
      <c r="P13" s="12">
        <f>C13-E13</f>
        <v>15000</v>
      </c>
      <c r="Q13" s="12"/>
      <c r="R13" s="12">
        <f>E13-Q13</f>
        <v>0</v>
      </c>
      <c r="S13" s="13">
        <f>E13/4</f>
        <v>0</v>
      </c>
      <c r="T13" s="22">
        <v>95000</v>
      </c>
    </row>
    <row r="14" spans="1:20" s="17" customFormat="1" ht="27" customHeight="1" thickBot="1">
      <c r="A14" s="8">
        <v>4</v>
      </c>
      <c r="B14" s="14" t="s">
        <v>12</v>
      </c>
      <c r="C14" s="9">
        <f t="shared" ref="C14:S14" si="0">SUM(C15:C19)</f>
        <v>1486089</v>
      </c>
      <c r="D14" s="9">
        <f t="shared" si="0"/>
        <v>1685344</v>
      </c>
      <c r="E14" s="9">
        <f t="shared" si="0"/>
        <v>302618.21999999997</v>
      </c>
      <c r="F14" s="9">
        <f t="shared" si="0"/>
        <v>55000</v>
      </c>
      <c r="G14" s="9">
        <f t="shared" si="0"/>
        <v>8499.5</v>
      </c>
      <c r="H14" s="9">
        <f t="shared" si="0"/>
        <v>40000</v>
      </c>
      <c r="I14" s="9">
        <f t="shared" si="0"/>
        <v>28522.85</v>
      </c>
      <c r="J14" s="9">
        <f t="shared" si="0"/>
        <v>75000</v>
      </c>
      <c r="K14" s="9">
        <f t="shared" si="0"/>
        <v>-55250</v>
      </c>
      <c r="L14" s="9">
        <f t="shared" si="0"/>
        <v>-84986</v>
      </c>
      <c r="M14" s="9">
        <f t="shared" si="0"/>
        <v>15631.7</v>
      </c>
      <c r="N14" s="9">
        <f t="shared" si="0"/>
        <v>274255</v>
      </c>
      <c r="O14" s="9">
        <f t="shared" si="0"/>
        <v>288782.87</v>
      </c>
      <c r="P14" s="9">
        <f t="shared" si="0"/>
        <v>1183470.78</v>
      </c>
      <c r="Q14" s="9">
        <f t="shared" si="0"/>
        <v>199255</v>
      </c>
      <c r="R14" s="9">
        <f t="shared" si="0"/>
        <v>103363.22</v>
      </c>
      <c r="S14" s="9">
        <f t="shared" si="0"/>
        <v>75654.554999999993</v>
      </c>
      <c r="T14" s="23">
        <v>65800</v>
      </c>
    </row>
    <row r="15" spans="1:20" s="17" customFormat="1" ht="46.5" customHeight="1" thickBot="1">
      <c r="A15" s="8">
        <v>5</v>
      </c>
      <c r="B15" s="14" t="s">
        <v>13</v>
      </c>
      <c r="C15" s="9">
        <v>20000</v>
      </c>
      <c r="D15" s="9">
        <f>C15</f>
        <v>20000</v>
      </c>
      <c r="E15" s="9"/>
      <c r="F15" s="9">
        <v>15000</v>
      </c>
      <c r="G15" s="9">
        <v>6210</v>
      </c>
      <c r="H15" s="9"/>
      <c r="I15" s="9">
        <v>1820</v>
      </c>
      <c r="J15" s="9"/>
      <c r="K15" s="9"/>
      <c r="L15" s="9"/>
      <c r="M15" s="9">
        <v>4800</v>
      </c>
      <c r="N15" s="9"/>
      <c r="O15" s="9"/>
      <c r="P15" s="9">
        <f>C15-E15</f>
        <v>20000</v>
      </c>
      <c r="Q15" s="9"/>
      <c r="R15" s="9">
        <f>E15-Q15</f>
        <v>0</v>
      </c>
      <c r="S15" s="9">
        <f>E15/4</f>
        <v>0</v>
      </c>
      <c r="T15" s="23">
        <v>80000</v>
      </c>
    </row>
    <row r="16" spans="1:20" s="17" customFormat="1" ht="51.75" customHeight="1" thickBot="1">
      <c r="A16" s="8">
        <v>6</v>
      </c>
      <c r="B16" s="14" t="s">
        <v>14</v>
      </c>
      <c r="C16" s="9">
        <v>124650</v>
      </c>
      <c r="D16" s="9">
        <f>C16+199255</f>
        <v>323905</v>
      </c>
      <c r="E16" s="9">
        <v>222368.44</v>
      </c>
      <c r="F16" s="9">
        <v>25000</v>
      </c>
      <c r="G16" s="9">
        <v>410</v>
      </c>
      <c r="H16" s="9">
        <v>25000</v>
      </c>
      <c r="I16" s="9">
        <v>1212</v>
      </c>
      <c r="J16" s="9">
        <v>9632</v>
      </c>
      <c r="K16" s="9"/>
      <c r="L16" s="9">
        <v>-34632</v>
      </c>
      <c r="M16" s="9"/>
      <c r="N16" s="9">
        <f>25000+199255</f>
        <v>224255</v>
      </c>
      <c r="O16" s="9">
        <f>16028.44+7085+199255</f>
        <v>222368.44</v>
      </c>
      <c r="P16" s="9">
        <f>C16-E16</f>
        <v>-97718.44</v>
      </c>
      <c r="Q16" s="9">
        <v>199255</v>
      </c>
      <c r="R16" s="9">
        <f>E16-Q16</f>
        <v>23113.440000000002</v>
      </c>
      <c r="S16" s="9">
        <f>E16/4</f>
        <v>55592.11</v>
      </c>
      <c r="T16" s="23">
        <v>70000</v>
      </c>
    </row>
    <row r="17" spans="1:24" s="17" customFormat="1" ht="78" customHeight="1" thickBot="1">
      <c r="A17" s="8">
        <v>7</v>
      </c>
      <c r="B17" s="20" t="s">
        <v>15</v>
      </c>
      <c r="C17" s="9">
        <v>1245239</v>
      </c>
      <c r="D17" s="9">
        <f>C17</f>
        <v>1245239</v>
      </c>
      <c r="E17" s="9">
        <f>2067.2+1500+O17</f>
        <v>7036.4699999999993</v>
      </c>
      <c r="F17" s="9"/>
      <c r="G17" s="9"/>
      <c r="H17" s="9"/>
      <c r="I17" s="9"/>
      <c r="J17" s="9"/>
      <c r="K17" s="9"/>
      <c r="L17" s="9"/>
      <c r="M17" s="9"/>
      <c r="N17" s="9"/>
      <c r="O17" s="9">
        <f>1335.35+542.09+479.7+112.13+1000</f>
        <v>3469.27</v>
      </c>
      <c r="P17" s="9">
        <f>C17-E17</f>
        <v>1238202.53</v>
      </c>
      <c r="Q17" s="9"/>
      <c r="R17" s="9">
        <f>E17-Q17</f>
        <v>7036.4699999999993</v>
      </c>
      <c r="S17" s="9">
        <f>E17/4</f>
        <v>1759.1174999999998</v>
      </c>
      <c r="T17" s="23">
        <v>90000</v>
      </c>
    </row>
    <row r="18" spans="1:24" s="17" customFormat="1" ht="129" customHeight="1" thickBot="1">
      <c r="A18" s="8">
        <v>8</v>
      </c>
      <c r="B18" s="20" t="s">
        <v>16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23">
        <v>50000</v>
      </c>
    </row>
    <row r="19" spans="1:24" s="17" customFormat="1" ht="67.5" customHeight="1" thickBot="1">
      <c r="A19" s="8">
        <v>9</v>
      </c>
      <c r="B19" s="20" t="s">
        <v>17</v>
      </c>
      <c r="C19" s="9">
        <v>96200</v>
      </c>
      <c r="D19" s="9">
        <f>C19</f>
        <v>96200</v>
      </c>
      <c r="E19" s="9">
        <f>318.75+315+2000+2067.2+3500+2067.2+O19</f>
        <v>73213.31</v>
      </c>
      <c r="F19" s="9">
        <v>15000</v>
      </c>
      <c r="G19" s="9">
        <v>1879.5</v>
      </c>
      <c r="H19" s="9">
        <v>15000</v>
      </c>
      <c r="I19" s="9">
        <v>25490.85</v>
      </c>
      <c r="J19" s="9">
        <v>65368</v>
      </c>
      <c r="K19" s="9">
        <v>-55250</v>
      </c>
      <c r="L19" s="9">
        <v>-50354</v>
      </c>
      <c r="M19" s="9">
        <v>10831.7</v>
      </c>
      <c r="N19" s="9">
        <v>50000</v>
      </c>
      <c r="O19" s="9">
        <f>7.53+519.57+4190+5218+319.2+36+84+105+481.31+33210.25+1000+484+2000+0.96+66.24+500+1000+7000+1.92+132.48+1021.5+0.96+66.24+1000+4500</f>
        <v>62945.159999999996</v>
      </c>
      <c r="P19" s="9">
        <f>C19-E19</f>
        <v>22986.690000000002</v>
      </c>
      <c r="Q19" s="9"/>
      <c r="R19" s="9">
        <f>E19-Q19</f>
        <v>73213.31</v>
      </c>
      <c r="S19" s="9">
        <f>E19/4</f>
        <v>18303.327499999999</v>
      </c>
      <c r="T19" s="24">
        <v>16200</v>
      </c>
    </row>
    <row r="20" spans="1:24" s="18" customFormat="1" ht="15.75" customHeight="1" thickBot="1">
      <c r="A20" s="8"/>
      <c r="B20" s="6" t="s">
        <v>4</v>
      </c>
      <c r="C20" s="15">
        <f t="shared" ref="C20:S20" si="1">C11+C12+C13+C14</f>
        <v>1551089</v>
      </c>
      <c r="D20" s="15">
        <f t="shared" si="1"/>
        <v>1750344</v>
      </c>
      <c r="E20" s="15">
        <f t="shared" si="1"/>
        <v>310952.62</v>
      </c>
      <c r="F20" s="15">
        <f t="shared" si="1"/>
        <v>100000</v>
      </c>
      <c r="G20" s="15">
        <f t="shared" si="1"/>
        <v>15526.06</v>
      </c>
      <c r="H20" s="15">
        <f t="shared" si="1"/>
        <v>100000</v>
      </c>
      <c r="I20" s="15">
        <f t="shared" si="1"/>
        <v>32841.129999999997</v>
      </c>
      <c r="J20" s="15">
        <f t="shared" si="1"/>
        <v>75000</v>
      </c>
      <c r="K20" s="15">
        <f t="shared" si="1"/>
        <v>-55250</v>
      </c>
      <c r="L20" s="15">
        <f t="shared" si="1"/>
        <v>-149986</v>
      </c>
      <c r="M20" s="15">
        <f t="shared" si="1"/>
        <v>21468.65</v>
      </c>
      <c r="N20" s="15">
        <f t="shared" si="1"/>
        <v>274255</v>
      </c>
      <c r="O20" s="15">
        <f t="shared" si="1"/>
        <v>289382.87</v>
      </c>
      <c r="P20" s="15">
        <f t="shared" si="1"/>
        <v>1240136.3800000001</v>
      </c>
      <c r="Q20" s="15">
        <f t="shared" si="1"/>
        <v>199255</v>
      </c>
      <c r="R20" s="15">
        <f t="shared" si="1"/>
        <v>111697.62</v>
      </c>
      <c r="S20" s="15">
        <f t="shared" si="1"/>
        <v>77738.154999999999</v>
      </c>
      <c r="T20" s="16">
        <f>SUM(T11:T19)</f>
        <v>662000</v>
      </c>
    </row>
    <row r="21" spans="1:24" ht="27" customHeight="1">
      <c r="C21" s="30"/>
      <c r="D21" s="30"/>
      <c r="E21" s="30"/>
      <c r="F21" s="30"/>
      <c r="G21" s="30"/>
      <c r="H21" s="30"/>
      <c r="I21" s="30"/>
      <c r="J21" s="31"/>
      <c r="K21" s="31"/>
      <c r="L21" s="31"/>
      <c r="M21" s="30"/>
      <c r="N21" s="30"/>
      <c r="O21" s="30"/>
      <c r="P21" s="32"/>
      <c r="Q21" s="32"/>
      <c r="R21" s="32"/>
      <c r="S21" s="33">
        <f>C21/4</f>
        <v>0</v>
      </c>
      <c r="T21" s="34"/>
    </row>
    <row r="22" spans="1:24" s="3" customFormat="1" ht="14.25" customHeight="1">
      <c r="A22" s="35" t="s">
        <v>20</v>
      </c>
      <c r="B22" s="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2"/>
      <c r="Q22" s="32"/>
      <c r="R22" s="32"/>
      <c r="S22" s="33"/>
      <c r="T22" s="29"/>
    </row>
    <row r="23" spans="1:24" s="3" customForma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2"/>
      <c r="Q23" s="32"/>
      <c r="R23" s="32"/>
      <c r="S23" s="32"/>
      <c r="T23" s="34"/>
    </row>
    <row r="24" spans="1:24" s="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T24" s="2"/>
    </row>
    <row r="25" spans="1:24" ht="17.25" customHeight="1">
      <c r="X25" s="25"/>
    </row>
  </sheetData>
  <mergeCells count="3">
    <mergeCell ref="A6:T6"/>
    <mergeCell ref="A7:T7"/>
    <mergeCell ref="A8:T8"/>
  </mergeCells>
  <pageMargins left="0.9" right="0.43307086614173229" top="0.2" bottom="0.2" header="0.19685039370078741" footer="0.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 2017г. 9 мес </vt:lpstr>
      <vt:lpstr>'план 2017г. 9 мес 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</dc:creator>
  <cp:lastModifiedBy>qwerty</cp:lastModifiedBy>
  <cp:lastPrinted>2017-06-22T07:10:58Z</cp:lastPrinted>
  <dcterms:created xsi:type="dcterms:W3CDTF">2014-03-21T09:45:59Z</dcterms:created>
  <dcterms:modified xsi:type="dcterms:W3CDTF">2017-06-26T06:59:31Z</dcterms:modified>
</cp:coreProperties>
</file>